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ub" sheetId="1" state="visible" r:id="rId2"/>
    <sheet name="blog_HEC-RA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<sst xmlns="http://schemas.openxmlformats.org/spreadsheetml/2006/main" count="67" uniqueCount="45">
  <si>
    <t xml:space="preserve">Submergence</t>
  </si>
  <si>
    <t xml:space="preserve">Reduction</t>
  </si>
  <si>
    <t xml:space="preserve">Ajuste vermelho</t>
  </si>
  <si>
    <t xml:space="preserve">Erro</t>
  </si>
  <si>
    <t xml:space="preserve">Ajuste azul</t>
  </si>
  <si>
    <t xml:space="preserve">Ajuste geral</t>
  </si>
  <si>
    <t xml:space="preserve">My calculations</t>
  </si>
  <si>
    <t xml:space="preserve">Data from Table a) "View -&gt; Profile Summary Table -&gt; Standard Table: Inline Structure" : Q =-2967 m³/s</t>
  </si>
  <si>
    <t xml:space="preserve">Data from Table b) "View -&gt; Stage and Flow Hydrographs -&gt; Type: SA/2D Conections -&gt; Tab: Table"</t>
  </si>
  <si>
    <t xml:space="preserve">weir coef = </t>
  </si>
  <si>
    <t xml:space="preserve">Reach</t>
  </si>
  <si>
    <t xml:space="preserve">River Sta</t>
  </si>
  <si>
    <t xml:space="preserve">Breach Bottom El</t>
  </si>
  <si>
    <t xml:space="preserve">Breach SSL</t>
  </si>
  <si>
    <t xml:space="preserve">Breach SSR</t>
  </si>
  <si>
    <t xml:space="preserve">Breach WD</t>
  </si>
  <si>
    <t xml:space="preserve">Weir Max Depth</t>
  </si>
  <si>
    <t xml:space="preserve">Weir Avg Depth</t>
  </si>
  <si>
    <t xml:space="preserve">Breach Avg Velocity</t>
  </si>
  <si>
    <t xml:space="preserve">Breach Flow Area</t>
  </si>
  <si>
    <t xml:space="preserve">Q Breach</t>
  </si>
  <si>
    <t xml:space="preserve">Stage HW</t>
  </si>
  <si>
    <t xml:space="preserve">Stage TW</t>
  </si>
  <si>
    <t xml:space="preserve">Flow</t>
  </si>
  <si>
    <t xml:space="preserve">h</t>
  </si>
  <si>
    <t xml:space="preserve">Discharge calc. by retangular weir</t>
  </si>
  <si>
    <t xml:space="preserve">Discharge calc. by sqrt(2gDH)</t>
  </si>
  <si>
    <t xml:space="preserve">Vel. Calculada</t>
  </si>
  <si>
    <t xml:space="preserve">Prof. acima da brecha</t>
  </si>
  <si>
    <t xml:space="preserve">área Calculada</t>
  </si>
  <si>
    <t xml:space="preserve">Vazão por calc. por DH</t>
  </si>
  <si>
    <t xml:space="preserve">(m)</t>
  </si>
  <si>
    <t xml:space="preserve">(m/s)</t>
  </si>
  <si>
    <t xml:space="preserve">(m²)</t>
  </si>
  <si>
    <t xml:space="preserve">(m³/s)</t>
  </si>
  <si>
    <t xml:space="preserve">(%)</t>
  </si>
  <si>
    <t xml:space="preserve">Dique_11</t>
  </si>
  <si>
    <t xml:space="preserve">15SEP2008 2000</t>
  </si>
  <si>
    <t xml:space="preserve">15SEP2008 2030</t>
  </si>
  <si>
    <t xml:space="preserve">15SEP2008 2100</t>
  </si>
  <si>
    <t xml:space="preserve">15SEP2008 2130</t>
  </si>
  <si>
    <t xml:space="preserve">15SEP2008 2200</t>
  </si>
  <si>
    <t xml:space="preserve">15SEP2008 2230</t>
  </si>
  <si>
    <t xml:space="preserve">15SEP2008 2300</t>
  </si>
  <si>
    <t xml:space="preserve">15SEP2008 2330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</si>
</sst>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.00"/>
    <numFmt numFmtId="167" formatCode="#"/>
    <numFmt numFmtId="168" formatCode="0"/>
    <numFmt numFmtId="169" formatCode="0.000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FreeSans"/>
      <family val="2"/>
    </font>
    <font>
      <sz val="10"/>
      <name val="FreeSans"/>
      <family val="2"/>
    </font>
    <font>
      <sz val="10"/>
      <color rgb="FF333333"/>
      <name val="FreeSans"/>
      <family val="2"/>
    </font>
    <font>
      <sz val="10"/>
      <color rgb="FF808080"/>
      <name val="FreeSans"/>
      <family val="2"/>
    </font>
    <font>
      <u val="single"/>
      <sz val="10"/>
      <color rgb="FF0000EE"/>
      <name val="FreeSans"/>
      <family val="2"/>
    </font>
    <font>
      <sz val="10"/>
      <color rgb="FF006600"/>
      <name val="FreeSans"/>
      <family val="2"/>
    </font>
    <font>
      <sz val="10"/>
      <color rgb="FF996600"/>
      <name val="FreeSans"/>
      <family val="2"/>
    </font>
    <font>
      <sz val="10"/>
      <color rgb="FFCC0000"/>
      <name val="FreeSans"/>
      <family val="2"/>
    </font>
    <font>
      <sz val="10"/>
      <color rgb="FFFFFFFF"/>
      <name val="FreeSans"/>
      <family val="2"/>
    </font>
    <font>
      <sz val="10"/>
      <color rgb="FFCE181E"/>
      <name val="Arial"/>
      <family val="2"/>
    </font>
    <font>
      <sz val="10"/>
      <color rgb="FFB2B2B2"/>
      <name val="Arial"/>
      <family val="2"/>
    </font>
    <font>
      <sz val="10"/>
      <color rgb="FF0066B3"/>
      <name val="Arial"/>
      <family val="2"/>
    </font>
    <font>
      <sz val="10"/>
      <color rgb="FFED1C24"/>
      <name val="Arial"/>
      <family val="2"/>
    </font>
    <font>
      <b val="true"/>
      <sz val="10"/>
      <color rgb="FF0066B3"/>
      <name val="Arial"/>
      <family val="2"/>
    </font>
    <font>
      <b val="true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66"/>
      </patternFill>
    </fill>
    <fill>
      <patternFill patternType="solid">
        <fgColor rgb="FFDDDDDD"/>
        <bgColor rgb="FFFFC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ED1C24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420E"/>
      <rgbColor rgb="FF666666"/>
      <rgbColor rgb="FFB2B2B2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0000"/>
            </a:solidFill>
            <a:ln w="2880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</c:spPr>
          </c:marker>
          <c:dLbls>
            <c:numFmt formatCode="0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sub!$A$6:$A$48</c:f>
              <c:numCache>
                <c:formatCode>General</c:formatCode>
                <c:ptCount val="43"/>
                <c:pt idx="0">
                  <c:v>75.9076</c:v>
                </c:pt>
                <c:pt idx="1">
                  <c:v>76.6777</c:v>
                </c:pt>
                <c:pt idx="2">
                  <c:v>77.448</c:v>
                </c:pt>
                <c:pt idx="3">
                  <c:v>78.0333</c:v>
                </c:pt>
                <c:pt idx="4">
                  <c:v>78.8035</c:v>
                </c:pt>
                <c:pt idx="5">
                  <c:v>79.5736</c:v>
                </c:pt>
                <c:pt idx="6">
                  <c:v>80.0358</c:v>
                </c:pt>
                <c:pt idx="7">
                  <c:v>80.8059</c:v>
                </c:pt>
                <c:pt idx="8">
                  <c:v>81.5761</c:v>
                </c:pt>
                <c:pt idx="9">
                  <c:v>82.0382</c:v>
                </c:pt>
                <c:pt idx="10">
                  <c:v>82.7776</c:v>
                </c:pt>
                <c:pt idx="11">
                  <c:v>83.5169</c:v>
                </c:pt>
                <c:pt idx="12">
                  <c:v>84.0406</c:v>
                </c:pt>
                <c:pt idx="13">
                  <c:v>84.8107</c:v>
                </c:pt>
                <c:pt idx="14">
                  <c:v>85.55</c:v>
                </c:pt>
                <c:pt idx="15">
                  <c:v>86.0121</c:v>
                </c:pt>
                <c:pt idx="16">
                  <c:v>86.7513</c:v>
                </c:pt>
                <c:pt idx="17">
                  <c:v>87.5214</c:v>
                </c:pt>
                <c:pt idx="18">
                  <c:v>88.0141</c:v>
                </c:pt>
                <c:pt idx="19">
                  <c:v>88.7533</c:v>
                </c:pt>
                <c:pt idx="20">
                  <c:v>89.4924</c:v>
                </c:pt>
                <c:pt idx="21">
                  <c:v>90.0158</c:v>
                </c:pt>
                <c:pt idx="22">
                  <c:v>90.7239</c:v>
                </c:pt>
                <c:pt idx="23">
                  <c:v>91.3704</c:v>
                </c:pt>
                <c:pt idx="24">
                  <c:v>92.1092</c:v>
                </c:pt>
                <c:pt idx="25">
                  <c:v>92.7864</c:v>
                </c:pt>
                <c:pt idx="26">
                  <c:v>93.4635</c:v>
                </c:pt>
                <c:pt idx="27">
                  <c:v>94.6329</c:v>
                </c:pt>
                <c:pt idx="28">
                  <c:v>95.2174</c:v>
                </c:pt>
                <c:pt idx="29">
                  <c:v>95.7709</c:v>
                </c:pt>
                <c:pt idx="30">
                  <c:v>96.4476</c:v>
                </c:pt>
                <c:pt idx="31">
                  <c:v>96.9394</c:v>
                </c:pt>
                <c:pt idx="32">
                  <c:v>97.4312</c:v>
                </c:pt>
                <c:pt idx="33">
                  <c:v>98.1073</c:v>
                </c:pt>
                <c:pt idx="34">
                  <c:v>98.5682</c:v>
                </c:pt>
                <c:pt idx="35">
                  <c:v>98.9368</c:v>
                </c:pt>
                <c:pt idx="36">
                  <c:v>99.2434</c:v>
                </c:pt>
                <c:pt idx="37">
                  <c:v>99.5489</c:v>
                </c:pt>
                <c:pt idx="38">
                  <c:v>99.6706</c:v>
                </c:pt>
                <c:pt idx="39">
                  <c:v>99.7615</c:v>
                </c:pt>
                <c:pt idx="40">
                  <c:v>99.8524</c:v>
                </c:pt>
                <c:pt idx="41">
                  <c:v>99.9425</c:v>
                </c:pt>
                <c:pt idx="42">
                  <c:v>100</c:v>
                </c:pt>
              </c:numCache>
            </c:numRef>
          </c:xVal>
          <c:yVal>
            <c:numRef>
              <c:f>sub!$B$6:$B$48</c:f>
              <c:numCache>
                <c:formatCode>General</c:formatCode>
                <c:ptCount val="43"/>
                <c:pt idx="0">
                  <c:v>0.99998</c:v>
                </c:pt>
                <c:pt idx="1">
                  <c:v>0.99812</c:v>
                </c:pt>
                <c:pt idx="2">
                  <c:v>0.99824</c:v>
                </c:pt>
                <c:pt idx="3">
                  <c:v>0.99635</c:v>
                </c:pt>
                <c:pt idx="4">
                  <c:v>0.99647</c:v>
                </c:pt>
                <c:pt idx="5">
                  <c:v>0.99461</c:v>
                </c:pt>
                <c:pt idx="6">
                  <c:v>0.99468</c:v>
                </c:pt>
                <c:pt idx="7">
                  <c:v>0.99282</c:v>
                </c:pt>
                <c:pt idx="8">
                  <c:v>0.99095</c:v>
                </c:pt>
                <c:pt idx="9">
                  <c:v>0.99102</c:v>
                </c:pt>
                <c:pt idx="10">
                  <c:v>0.98915</c:v>
                </c:pt>
                <c:pt idx="11">
                  <c:v>0.98528</c:v>
                </c:pt>
                <c:pt idx="12">
                  <c:v>0.98537</c:v>
                </c:pt>
                <c:pt idx="13">
                  <c:v>0.98151</c:v>
                </c:pt>
                <c:pt idx="14">
                  <c:v>0.97764</c:v>
                </c:pt>
                <c:pt idx="15">
                  <c:v>0.97572</c:v>
                </c:pt>
                <c:pt idx="16">
                  <c:v>0.96985</c:v>
                </c:pt>
                <c:pt idx="17">
                  <c:v>0.96399</c:v>
                </c:pt>
                <c:pt idx="18">
                  <c:v>0.95809</c:v>
                </c:pt>
                <c:pt idx="19">
                  <c:v>0.95023</c:v>
                </c:pt>
                <c:pt idx="20">
                  <c:v>0.94037</c:v>
                </c:pt>
                <c:pt idx="21">
                  <c:v>0.92848</c:v>
                </c:pt>
                <c:pt idx="22">
                  <c:v>0.91263</c:v>
                </c:pt>
                <c:pt idx="23">
                  <c:v>0.89677</c:v>
                </c:pt>
                <c:pt idx="24">
                  <c:v>0.87893</c:v>
                </c:pt>
                <c:pt idx="25">
                  <c:v>0.85908</c:v>
                </c:pt>
                <c:pt idx="26">
                  <c:v>0.83724</c:v>
                </c:pt>
                <c:pt idx="27">
                  <c:v>0.79352</c:v>
                </c:pt>
                <c:pt idx="28">
                  <c:v>0.76567</c:v>
                </c:pt>
                <c:pt idx="29">
                  <c:v>0.73183</c:v>
                </c:pt>
                <c:pt idx="30">
                  <c:v>0.69402</c:v>
                </c:pt>
                <c:pt idx="31">
                  <c:v>0.65817</c:v>
                </c:pt>
                <c:pt idx="32">
                  <c:v>0.62233</c:v>
                </c:pt>
                <c:pt idx="33">
                  <c:v>0.56655</c:v>
                </c:pt>
                <c:pt idx="34">
                  <c:v>0.52671</c:v>
                </c:pt>
                <c:pt idx="35">
                  <c:v>0.48885</c:v>
                </c:pt>
                <c:pt idx="36">
                  <c:v>0.44299</c:v>
                </c:pt>
                <c:pt idx="37">
                  <c:v>0.35921</c:v>
                </c:pt>
                <c:pt idx="38">
                  <c:v>0.30733</c:v>
                </c:pt>
                <c:pt idx="39">
                  <c:v>0.25745</c:v>
                </c:pt>
                <c:pt idx="40">
                  <c:v>0.20756</c:v>
                </c:pt>
                <c:pt idx="41">
                  <c:v>0.13372</c:v>
                </c:pt>
                <c:pt idx="42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0066b3"/>
            </a:solidFill>
            <a:ln w="18360">
              <a:solidFill>
                <a:srgbClr val="0066b3"/>
              </a:solidFill>
              <a:round/>
            </a:ln>
          </c:spPr>
          <c:marker>
            <c:symbol val="none"/>
          </c:marker>
          <c:dLbls>
            <c:numFmt formatCode="0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sub!$A$6:$A$48</c:f>
              <c:numCache>
                <c:formatCode>General</c:formatCode>
                <c:ptCount val="43"/>
                <c:pt idx="0">
                  <c:v>75.9076</c:v>
                </c:pt>
                <c:pt idx="1">
                  <c:v>76.6777</c:v>
                </c:pt>
                <c:pt idx="2">
                  <c:v>77.448</c:v>
                </c:pt>
                <c:pt idx="3">
                  <c:v>78.0333</c:v>
                </c:pt>
                <c:pt idx="4">
                  <c:v>78.8035</c:v>
                </c:pt>
                <c:pt idx="5">
                  <c:v>79.5736</c:v>
                </c:pt>
                <c:pt idx="6">
                  <c:v>80.0358</c:v>
                </c:pt>
                <c:pt idx="7">
                  <c:v>80.8059</c:v>
                </c:pt>
                <c:pt idx="8">
                  <c:v>81.5761</c:v>
                </c:pt>
                <c:pt idx="9">
                  <c:v>82.0382</c:v>
                </c:pt>
                <c:pt idx="10">
                  <c:v>82.7776</c:v>
                </c:pt>
                <c:pt idx="11">
                  <c:v>83.5169</c:v>
                </c:pt>
                <c:pt idx="12">
                  <c:v>84.0406</c:v>
                </c:pt>
                <c:pt idx="13">
                  <c:v>84.8107</c:v>
                </c:pt>
                <c:pt idx="14">
                  <c:v>85.55</c:v>
                </c:pt>
                <c:pt idx="15">
                  <c:v>86.0121</c:v>
                </c:pt>
                <c:pt idx="16">
                  <c:v>86.7513</c:v>
                </c:pt>
                <c:pt idx="17">
                  <c:v>87.5214</c:v>
                </c:pt>
                <c:pt idx="18">
                  <c:v>88.0141</c:v>
                </c:pt>
                <c:pt idx="19">
                  <c:v>88.7533</c:v>
                </c:pt>
                <c:pt idx="20">
                  <c:v>89.4924</c:v>
                </c:pt>
                <c:pt idx="21">
                  <c:v>90.0158</c:v>
                </c:pt>
                <c:pt idx="22">
                  <c:v>90.7239</c:v>
                </c:pt>
                <c:pt idx="23">
                  <c:v>91.3704</c:v>
                </c:pt>
                <c:pt idx="24">
                  <c:v>92.1092</c:v>
                </c:pt>
                <c:pt idx="25">
                  <c:v>92.7864</c:v>
                </c:pt>
                <c:pt idx="26">
                  <c:v>93.4635</c:v>
                </c:pt>
                <c:pt idx="27">
                  <c:v>94.6329</c:v>
                </c:pt>
                <c:pt idx="28">
                  <c:v>95.2174</c:v>
                </c:pt>
                <c:pt idx="29">
                  <c:v>95.7709</c:v>
                </c:pt>
                <c:pt idx="30">
                  <c:v>96.4476</c:v>
                </c:pt>
                <c:pt idx="31">
                  <c:v>96.9394</c:v>
                </c:pt>
                <c:pt idx="32">
                  <c:v>97.4312</c:v>
                </c:pt>
                <c:pt idx="33">
                  <c:v>98.1073</c:v>
                </c:pt>
                <c:pt idx="34">
                  <c:v>98.5682</c:v>
                </c:pt>
                <c:pt idx="35">
                  <c:v>98.9368</c:v>
                </c:pt>
                <c:pt idx="36">
                  <c:v>99.2434</c:v>
                </c:pt>
                <c:pt idx="37">
                  <c:v>99.5489</c:v>
                </c:pt>
                <c:pt idx="38">
                  <c:v>99.6706</c:v>
                </c:pt>
                <c:pt idx="39">
                  <c:v>99.7615</c:v>
                </c:pt>
                <c:pt idx="40">
                  <c:v>99.8524</c:v>
                </c:pt>
                <c:pt idx="41">
                  <c:v>99.9425</c:v>
                </c:pt>
                <c:pt idx="42">
                  <c:v>100</c:v>
                </c:pt>
              </c:numCache>
            </c:numRef>
          </c:xVal>
          <c:yVal>
            <c:numRef>
              <c:f>sub!$E$6:$E$48</c:f>
              <c:numCache>
                <c:formatCode>General</c:formatCod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0.477585082182068</c:v>
                </c:pt>
                <c:pt idx="36">
                  <c:v>0.422523384048865</c:v>
                </c:pt>
                <c:pt idx="37">
                  <c:v>0.348300153690378</c:v>
                </c:pt>
                <c:pt idx="38">
                  <c:v>0.30884574274466</c:v>
                </c:pt>
                <c:pt idx="39">
                  <c:v>0.272849787167717</c:v>
                </c:pt>
                <c:pt idx="40">
                  <c:v>0.227812852776406</c:v>
                </c:pt>
                <c:pt idx="41">
                  <c:v>0.166985710800986</c:v>
                </c:pt>
                <c:pt idx="42">
                  <c:v>0.110693448007589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ff420e"/>
            </a:solidFill>
            <a:ln w="1836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numFmt formatCode="0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sub!$A$6:$A$48</c:f>
              <c:numCache>
                <c:formatCode>General</c:formatCode>
                <c:ptCount val="43"/>
                <c:pt idx="0">
                  <c:v>75.9076</c:v>
                </c:pt>
                <c:pt idx="1">
                  <c:v>76.6777</c:v>
                </c:pt>
                <c:pt idx="2">
                  <c:v>77.448</c:v>
                </c:pt>
                <c:pt idx="3">
                  <c:v>78.0333</c:v>
                </c:pt>
                <c:pt idx="4">
                  <c:v>78.8035</c:v>
                </c:pt>
                <c:pt idx="5">
                  <c:v>79.5736</c:v>
                </c:pt>
                <c:pt idx="6">
                  <c:v>80.0358</c:v>
                </c:pt>
                <c:pt idx="7">
                  <c:v>80.8059</c:v>
                </c:pt>
                <c:pt idx="8">
                  <c:v>81.5761</c:v>
                </c:pt>
                <c:pt idx="9">
                  <c:v>82.0382</c:v>
                </c:pt>
                <c:pt idx="10">
                  <c:v>82.7776</c:v>
                </c:pt>
                <c:pt idx="11">
                  <c:v>83.5169</c:v>
                </c:pt>
                <c:pt idx="12">
                  <c:v>84.0406</c:v>
                </c:pt>
                <c:pt idx="13">
                  <c:v>84.8107</c:v>
                </c:pt>
                <c:pt idx="14">
                  <c:v>85.55</c:v>
                </c:pt>
                <c:pt idx="15">
                  <c:v>86.0121</c:v>
                </c:pt>
                <c:pt idx="16">
                  <c:v>86.7513</c:v>
                </c:pt>
                <c:pt idx="17">
                  <c:v>87.5214</c:v>
                </c:pt>
                <c:pt idx="18">
                  <c:v>88.0141</c:v>
                </c:pt>
                <c:pt idx="19">
                  <c:v>88.7533</c:v>
                </c:pt>
                <c:pt idx="20">
                  <c:v>89.4924</c:v>
                </c:pt>
                <c:pt idx="21">
                  <c:v>90.0158</c:v>
                </c:pt>
                <c:pt idx="22">
                  <c:v>90.7239</c:v>
                </c:pt>
                <c:pt idx="23">
                  <c:v>91.3704</c:v>
                </c:pt>
                <c:pt idx="24">
                  <c:v>92.1092</c:v>
                </c:pt>
                <c:pt idx="25">
                  <c:v>92.7864</c:v>
                </c:pt>
                <c:pt idx="26">
                  <c:v>93.4635</c:v>
                </c:pt>
                <c:pt idx="27">
                  <c:v>94.6329</c:v>
                </c:pt>
                <c:pt idx="28">
                  <c:v>95.2174</c:v>
                </c:pt>
                <c:pt idx="29">
                  <c:v>95.7709</c:v>
                </c:pt>
                <c:pt idx="30">
                  <c:v>96.4476</c:v>
                </c:pt>
                <c:pt idx="31">
                  <c:v>96.9394</c:v>
                </c:pt>
                <c:pt idx="32">
                  <c:v>97.4312</c:v>
                </c:pt>
                <c:pt idx="33">
                  <c:v>98.1073</c:v>
                </c:pt>
                <c:pt idx="34">
                  <c:v>98.5682</c:v>
                </c:pt>
                <c:pt idx="35">
                  <c:v>98.9368</c:v>
                </c:pt>
                <c:pt idx="36">
                  <c:v>99.2434</c:v>
                </c:pt>
                <c:pt idx="37">
                  <c:v>99.5489</c:v>
                </c:pt>
                <c:pt idx="38">
                  <c:v>99.6706</c:v>
                </c:pt>
                <c:pt idx="39">
                  <c:v>99.7615</c:v>
                </c:pt>
                <c:pt idx="40">
                  <c:v>99.8524</c:v>
                </c:pt>
                <c:pt idx="41">
                  <c:v>99.9425</c:v>
                </c:pt>
                <c:pt idx="42">
                  <c:v>100</c:v>
                </c:pt>
              </c:numCache>
            </c:numRef>
          </c:xVal>
          <c:yVal>
            <c:numRef>
              <c:f>sub!$C$6:$C$48</c:f>
              <c:numCache>
                <c:formatCode>General</c:formatCode>
                <c:ptCount val="43"/>
                <c:pt idx="0">
                  <c:v>0.999999999999994</c:v>
                </c:pt>
                <c:pt idx="1">
                  <c:v>0.999999360386502</c:v>
                </c:pt>
                <c:pt idx="2">
                  <c:v>0.999989959552952</c:v>
                </c:pt>
                <c:pt idx="3">
                  <c:v>0.999963785961571</c:v>
                </c:pt>
                <c:pt idx="4">
                  <c:v>0.999875732790479</c:v>
                </c:pt>
                <c:pt idx="5">
                  <c:v>0.999681553345851</c:v>
                </c:pt>
                <c:pt idx="6">
                  <c:v>0.999488427323765</c:v>
                </c:pt>
                <c:pt idx="7">
                  <c:v>0.998987152663071</c:v>
                </c:pt>
                <c:pt idx="8">
                  <c:v>0.998185030307871</c:v>
                </c:pt>
                <c:pt idx="9">
                  <c:v>0.997517819473131</c:v>
                </c:pt>
                <c:pt idx="10">
                  <c:v>0.99608783755618</c:v>
                </c:pt>
                <c:pt idx="11">
                  <c:v>0.994114515228556</c:v>
                </c:pt>
                <c:pt idx="12">
                  <c:v>0.992321172933506</c:v>
                </c:pt>
                <c:pt idx="13">
                  <c:v>0.988976575953066</c:v>
                </c:pt>
                <c:pt idx="14">
                  <c:v>0.984837232418551</c:v>
                </c:pt>
                <c:pt idx="15">
                  <c:v>0.98171753933451</c:v>
                </c:pt>
                <c:pt idx="16">
                  <c:v>0.975756444870594</c:v>
                </c:pt>
                <c:pt idx="17">
                  <c:v>0.968106438209619</c:v>
                </c:pt>
                <c:pt idx="18">
                  <c:v>0.96234402975054</c:v>
                </c:pt>
                <c:pt idx="19">
                  <c:v>0.952276992881861</c:v>
                </c:pt>
                <c:pt idx="20">
                  <c:v>0.940316564932409</c:v>
                </c:pt>
                <c:pt idx="21">
                  <c:v>0.930578944847519</c:v>
                </c:pt>
                <c:pt idx="22">
                  <c:v>0.915565656456034</c:v>
                </c:pt>
                <c:pt idx="23">
                  <c:v>0.899844363282326</c:v>
                </c:pt>
                <c:pt idx="24">
                  <c:v>0.879297699279084</c:v>
                </c:pt>
                <c:pt idx="25">
                  <c:v>0.857826873283182</c:v>
                </c:pt>
                <c:pt idx="26">
                  <c:v>0.833615262871797</c:v>
                </c:pt>
                <c:pt idx="27">
                  <c:v>0.784677564337014</c:v>
                </c:pt>
                <c:pt idx="28">
                  <c:v>0.756519651019392</c:v>
                </c:pt>
                <c:pt idx="29">
                  <c:v>0.727391510875869</c:v>
                </c:pt>
                <c:pt idx="30">
                  <c:v>0.688316626656321</c:v>
                </c:pt>
                <c:pt idx="31">
                  <c:v>0.657387955406918</c:v>
                </c:pt>
                <c:pt idx="32">
                  <c:v>0.624212642701504</c:v>
                </c:pt>
                <c:pt idx="33">
                  <c:v>0.574742224813175</c:v>
                </c:pt>
                <c:pt idx="34">
                  <c:v>0.5383239265695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numCache>
            </c:numRef>
          </c:yVal>
          <c:smooth val="0"/>
        </c:ser>
        <c:axId val="42892062"/>
        <c:axId val="56813070"/>
      </c:scatterChart>
      <c:valAx>
        <c:axId val="42892062"/>
        <c:scaling>
          <c:orientation val="minMax"/>
          <c:max val="105"/>
          <c:min val="70"/>
        </c:scaling>
        <c:delete val="0"/>
        <c:axPos val="b"/>
        <c:majorGridlines>
          <c:spPr>
            <a:ln>
              <a:solidFill>
                <a:srgbClr val="666666"/>
              </a:solidFill>
            </a:ln>
          </c:spPr>
        </c:majorGridlines>
        <c:minorGridlines>
          <c:spPr>
            <a:ln>
              <a:solidFill>
                <a:srgbClr val="dddddd"/>
              </a:solidFill>
            </a:ln>
          </c:spPr>
        </c:minorGridlines>
        <c:numFmt formatCode="#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813070"/>
        <c:crossesAt val="0"/>
        <c:crossBetween val="midCat"/>
        <c:majorUnit val="5"/>
      </c:valAx>
      <c:valAx>
        <c:axId val="56813070"/>
        <c:scaling>
          <c:orientation val="minMax"/>
          <c:max val="1.2"/>
          <c:min val="0"/>
        </c:scaling>
        <c:delete val="0"/>
        <c:axPos val="l"/>
        <c:majorGridlines>
          <c:spPr>
            <a:ln>
              <a:solidFill>
                <a:srgbClr val="666666"/>
              </a:solidFill>
            </a:ln>
          </c:spPr>
        </c:majorGridlines>
        <c:minorGridlines>
          <c:spPr>
            <a:ln>
              <a:solidFill>
                <a:srgbClr val="dddddd"/>
              </a:solidFill>
            </a:ln>
          </c:spPr>
        </c:minorGridlines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892062"/>
        <c:crossesAt val="0"/>
        <c:crossBetween val="midCat"/>
        <c:majorUnit val="0.25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655920</xdr:colOff>
      <xdr:row>3</xdr:row>
      <xdr:rowOff>122760</xdr:rowOff>
    </xdr:from>
    <xdr:to>
      <xdr:col>21</xdr:col>
      <xdr:colOff>546840</xdr:colOff>
      <xdr:row>35</xdr:row>
      <xdr:rowOff>162720</xdr:rowOff>
    </xdr:to>
    <xdr:graphicFrame>
      <xdr:nvGraphicFramePr>
        <xdr:cNvPr id="0" name=""/>
        <xdr:cNvGraphicFramePr/>
      </xdr:nvGraphicFramePr>
      <xdr:xfrm>
        <a:off x="8632440" y="610200"/>
        <a:ext cx="9644760" cy="5424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4" activeCellId="0" sqref="C34"/>
    </sheetView>
  </sheetViews>
  <sheetFormatPr defaultRowHeight="12.8" zeroHeight="false" outlineLevelRow="0" outlineLevelCol="0"/>
  <cols>
    <col collapsed="false" customWidth="true" hidden="false" outlineLevel="0" max="1" min="1" style="1" width="15.13"/>
    <col collapsed="false" customWidth="true" hidden="false" outlineLevel="0" max="7" min="2" style="1" width="11.88"/>
    <col collapsed="false" customWidth="true" hidden="false" outlineLevel="0" max="8" min="8" style="1" width="15.13"/>
    <col collapsed="false" customWidth="false" hidden="false" outlineLevel="0" max="1025" min="9" style="1" width="11.52"/>
  </cols>
  <sheetData>
    <row r="1" customFormat="false" ht="12.8" hidden="false" customHeight="false" outlineLevel="0" collapsed="false">
      <c r="C1" s="1" t="n">
        <v>75.9</v>
      </c>
      <c r="E1" s="1" t="n">
        <v>100.1</v>
      </c>
    </row>
    <row r="2" customFormat="false" ht="12.8" hidden="false" customHeight="false" outlineLevel="0" collapsed="false">
      <c r="C2" s="1" t="n">
        <v>27.5</v>
      </c>
      <c r="E2" s="1" t="n">
        <v>0.18</v>
      </c>
    </row>
    <row r="3" customFormat="false" ht="12.8" hidden="false" customHeight="false" outlineLevel="0" collapsed="false">
      <c r="C3" s="1" t="n">
        <v>4</v>
      </c>
      <c r="E3" s="1" t="n">
        <v>0.55</v>
      </c>
    </row>
    <row r="5" s="2" customFormat="true" ht="27.2" hidden="false" customHeight="true" outlineLevel="0" collapsed="false">
      <c r="A5" s="2" t="s">
        <v>0</v>
      </c>
      <c r="B5" s="2" t="s">
        <v>1</v>
      </c>
      <c r="C5" s="3" t="s">
        <v>2</v>
      </c>
      <c r="D5" s="4" t="s">
        <v>3</v>
      </c>
      <c r="E5" s="5" t="s">
        <v>4</v>
      </c>
      <c r="F5" s="4" t="s">
        <v>3</v>
      </c>
      <c r="G5" s="2" t="s">
        <v>5</v>
      </c>
    </row>
    <row r="6" customFormat="false" ht="12.8" hidden="false" customHeight="false" outlineLevel="0" collapsed="false">
      <c r="A6" s="6" t="n">
        <v>75.9076</v>
      </c>
      <c r="B6" s="7" t="n">
        <v>0.99998</v>
      </c>
      <c r="C6" s="8" t="n">
        <f aca="false">1-((A6-$C$1)/$C$2)^$C$3</f>
        <v>0.999999999999994</v>
      </c>
      <c r="D6" s="9" t="n">
        <f aca="false">(C6-B6)</f>
        <v>1.99999999940248E-005</v>
      </c>
      <c r="E6" s="10"/>
      <c r="F6" s="9"/>
      <c r="G6" s="1" t="n">
        <f aca="false">IF(A6&lt;98.7,1-((A6-$C$1)/$C$2)^$C$3,($E$1-A6)^$E$2-$E$3)</f>
        <v>0.999999999999994</v>
      </c>
    </row>
    <row r="7" customFormat="false" ht="12.8" hidden="false" customHeight="false" outlineLevel="0" collapsed="false">
      <c r="A7" s="6" t="n">
        <v>76.6777</v>
      </c>
      <c r="B7" s="7" t="n">
        <v>0.99812</v>
      </c>
      <c r="C7" s="8" t="n">
        <f aca="false">1-((A7-$C$1)/$C$2)^$C$3</f>
        <v>0.999999360386502</v>
      </c>
      <c r="D7" s="9" t="n">
        <f aca="false">(C7-B7)</f>
        <v>0.00187936038650149</v>
      </c>
      <c r="E7" s="10"/>
      <c r="F7" s="9"/>
      <c r="G7" s="7" t="n">
        <f aca="false">IF(A7&lt;98.7,1-((A7-$C$1)/$C$2)^$C$3,($E$1-A7)^$E$2-$E$3)</f>
        <v>0.999999360386502</v>
      </c>
    </row>
    <row r="8" customFormat="false" ht="12.8" hidden="false" customHeight="false" outlineLevel="0" collapsed="false">
      <c r="A8" s="6" t="n">
        <v>77.448</v>
      </c>
      <c r="B8" s="7" t="n">
        <v>0.99824</v>
      </c>
      <c r="C8" s="8" t="n">
        <f aca="false">1-((A8-$C$1)/$C$2)^$C$3</f>
        <v>0.999989959552952</v>
      </c>
      <c r="D8" s="9" t="n">
        <f aca="false">(C8-B8)</f>
        <v>0.0017499595529521</v>
      </c>
      <c r="E8" s="10"/>
      <c r="F8" s="9"/>
      <c r="G8" s="7" t="n">
        <f aca="false">IF(A8&lt;98.7,1-((A8-$C$1)/$C$2)^$C$3,($E$1-A8)^$E$2-$E$3)</f>
        <v>0.999989959552952</v>
      </c>
    </row>
    <row r="9" customFormat="false" ht="12.8" hidden="false" customHeight="false" outlineLevel="0" collapsed="false">
      <c r="A9" s="6" t="n">
        <v>78.0333</v>
      </c>
      <c r="B9" s="7" t="n">
        <v>0.99635</v>
      </c>
      <c r="C9" s="8" t="n">
        <f aca="false">1-((A9-$C$1)/$C$2)^$C$3</f>
        <v>0.999963785961571</v>
      </c>
      <c r="D9" s="9" t="n">
        <f aca="false">(C9-B9)</f>
        <v>0.00361378596157047</v>
      </c>
      <c r="E9" s="10"/>
      <c r="F9" s="9"/>
      <c r="G9" s="7" t="n">
        <f aca="false">IF(A9&lt;98.7,1-((A9-$C$1)/$C$2)^$C$3,($E$1-A9)^$E$2-$E$3)</f>
        <v>0.999963785961571</v>
      </c>
    </row>
    <row r="10" customFormat="false" ht="12.8" hidden="false" customHeight="false" outlineLevel="0" collapsed="false">
      <c r="A10" s="6" t="n">
        <v>78.8035</v>
      </c>
      <c r="B10" s="7" t="n">
        <v>0.99647</v>
      </c>
      <c r="C10" s="8" t="n">
        <f aca="false">1-((A10-$C$1)/$C$2)^$C$3</f>
        <v>0.999875732790479</v>
      </c>
      <c r="D10" s="9" t="n">
        <f aca="false">(C10-B10)</f>
        <v>0.00340573279047929</v>
      </c>
      <c r="E10" s="10"/>
      <c r="F10" s="9"/>
      <c r="G10" s="7" t="n">
        <f aca="false">IF(A10&lt;98.7,1-((A10-$C$1)/$C$2)^$C$3,($E$1-A10)^$E$2-$E$3)</f>
        <v>0.999875732790479</v>
      </c>
    </row>
    <row r="11" customFormat="false" ht="12.8" hidden="false" customHeight="false" outlineLevel="0" collapsed="false">
      <c r="A11" s="6" t="n">
        <v>79.5736</v>
      </c>
      <c r="B11" s="7" t="n">
        <v>0.99461</v>
      </c>
      <c r="C11" s="8" t="n">
        <f aca="false">1-((A11-$C$1)/$C$2)^$C$3</f>
        <v>0.999681553345851</v>
      </c>
      <c r="D11" s="9" t="n">
        <f aca="false">(C11-B11)</f>
        <v>0.00507155334585085</v>
      </c>
      <c r="E11" s="10"/>
      <c r="F11" s="9"/>
      <c r="G11" s="7" t="n">
        <f aca="false">IF(A11&lt;98.7,1-((A11-$C$1)/$C$2)^$C$3,($E$1-A11)^$E$2-$E$3)</f>
        <v>0.999681553345851</v>
      </c>
    </row>
    <row r="12" customFormat="false" ht="12.8" hidden="false" customHeight="false" outlineLevel="0" collapsed="false">
      <c r="A12" s="6" t="n">
        <v>80.0358</v>
      </c>
      <c r="B12" s="7" t="n">
        <v>0.99468</v>
      </c>
      <c r="C12" s="8" t="n">
        <f aca="false">1-((A12-$C$1)/$C$2)^$C$3</f>
        <v>0.999488427323765</v>
      </c>
      <c r="D12" s="9" t="n">
        <f aca="false">(C12-B12)</f>
        <v>0.00480842732376507</v>
      </c>
      <c r="E12" s="10"/>
      <c r="F12" s="9"/>
      <c r="G12" s="7" t="n">
        <f aca="false">IF(A12&lt;98.7,1-((A12-$C$1)/$C$2)^$C$3,($E$1-A12)^$E$2-$E$3)</f>
        <v>0.999488427323765</v>
      </c>
    </row>
    <row r="13" customFormat="false" ht="12.8" hidden="false" customHeight="false" outlineLevel="0" collapsed="false">
      <c r="A13" s="6" t="n">
        <v>80.8059</v>
      </c>
      <c r="B13" s="7" t="n">
        <v>0.99282</v>
      </c>
      <c r="C13" s="8" t="n">
        <f aca="false">1-((A13-$C$1)/$C$2)^$C$3</f>
        <v>0.998987152663071</v>
      </c>
      <c r="D13" s="9" t="n">
        <f aca="false">(C13-B13)</f>
        <v>0.00616715266307122</v>
      </c>
      <c r="E13" s="10"/>
      <c r="F13" s="9"/>
      <c r="G13" s="7" t="n">
        <f aca="false">IF(A13&lt;98.7,1-((A13-$C$1)/$C$2)^$C$3,($E$1-A13)^$E$2-$E$3)</f>
        <v>0.998987152663071</v>
      </c>
    </row>
    <row r="14" customFormat="false" ht="12.8" hidden="false" customHeight="false" outlineLevel="0" collapsed="false">
      <c r="A14" s="6" t="n">
        <v>81.5761</v>
      </c>
      <c r="B14" s="7" t="n">
        <v>0.99095</v>
      </c>
      <c r="C14" s="8" t="n">
        <f aca="false">1-((A14-$C$1)/$C$2)^$C$3</f>
        <v>0.998185030307871</v>
      </c>
      <c r="D14" s="9" t="n">
        <f aca="false">(C14-B14)</f>
        <v>0.00723503030787076</v>
      </c>
      <c r="E14" s="10"/>
      <c r="F14" s="9"/>
      <c r="G14" s="7" t="n">
        <f aca="false">IF(A14&lt;98.7,1-((A14-$C$1)/$C$2)^$C$3,($E$1-A14)^$E$2-$E$3)</f>
        <v>0.998185030307871</v>
      </c>
    </row>
    <row r="15" customFormat="false" ht="12.8" hidden="false" customHeight="false" outlineLevel="0" collapsed="false">
      <c r="A15" s="6" t="n">
        <v>82.0382</v>
      </c>
      <c r="B15" s="7" t="n">
        <v>0.99102</v>
      </c>
      <c r="C15" s="8" t="n">
        <f aca="false">1-((A15-$C$1)/$C$2)^$C$3</f>
        <v>0.997517819473131</v>
      </c>
      <c r="D15" s="9" t="n">
        <f aca="false">(C15-B15)</f>
        <v>0.00649781947313055</v>
      </c>
      <c r="E15" s="10"/>
      <c r="F15" s="9"/>
      <c r="G15" s="7" t="n">
        <f aca="false">IF(A15&lt;98.7,1-((A15-$C$1)/$C$2)^$C$3,($E$1-A15)^$E$2-$E$3)</f>
        <v>0.997517819473131</v>
      </c>
    </row>
    <row r="16" customFormat="false" ht="12.8" hidden="false" customHeight="false" outlineLevel="0" collapsed="false">
      <c r="A16" s="6" t="n">
        <v>82.7776</v>
      </c>
      <c r="B16" s="7" t="n">
        <v>0.98915</v>
      </c>
      <c r="C16" s="8" t="n">
        <f aca="false">1-((A16-$C$1)/$C$2)^$C$3</f>
        <v>0.99608783755618</v>
      </c>
      <c r="D16" s="9" t="n">
        <f aca="false">(C16-B16)</f>
        <v>0.00693783755617949</v>
      </c>
      <c r="E16" s="10"/>
      <c r="F16" s="9"/>
      <c r="G16" s="7" t="n">
        <f aca="false">IF(A16&lt;98.7,1-((A16-$C$1)/$C$2)^$C$3,($E$1-A16)^$E$2-$E$3)</f>
        <v>0.99608783755618</v>
      </c>
    </row>
    <row r="17" customFormat="false" ht="12.8" hidden="false" customHeight="false" outlineLevel="0" collapsed="false">
      <c r="A17" s="6" t="n">
        <v>83.5169</v>
      </c>
      <c r="B17" s="7" t="n">
        <v>0.98528</v>
      </c>
      <c r="C17" s="8" t="n">
        <f aca="false">1-((A17-$C$1)/$C$2)^$C$3</f>
        <v>0.994114515228556</v>
      </c>
      <c r="D17" s="9" t="n">
        <f aca="false">(C17-B17)</f>
        <v>0.00883451522855638</v>
      </c>
      <c r="E17" s="10"/>
      <c r="F17" s="9"/>
      <c r="G17" s="7" t="n">
        <f aca="false">IF(A17&lt;98.7,1-((A17-$C$1)/$C$2)^$C$3,($E$1-A17)^$E$2-$E$3)</f>
        <v>0.994114515228556</v>
      </c>
    </row>
    <row r="18" customFormat="false" ht="12.8" hidden="false" customHeight="false" outlineLevel="0" collapsed="false">
      <c r="A18" s="6" t="n">
        <v>84.0406</v>
      </c>
      <c r="B18" s="7" t="n">
        <v>0.98537</v>
      </c>
      <c r="C18" s="8" t="n">
        <f aca="false">1-((A18-$C$1)/$C$2)^$C$3</f>
        <v>0.992321172933506</v>
      </c>
      <c r="D18" s="9" t="n">
        <f aca="false">(C18-B18)</f>
        <v>0.00695117293350622</v>
      </c>
      <c r="E18" s="10"/>
      <c r="F18" s="9"/>
      <c r="G18" s="7" t="n">
        <f aca="false">IF(A18&lt;98.7,1-((A18-$C$1)/$C$2)^$C$3,($E$1-A18)^$E$2-$E$3)</f>
        <v>0.992321172933506</v>
      </c>
    </row>
    <row r="19" customFormat="false" ht="12.8" hidden="false" customHeight="false" outlineLevel="0" collapsed="false">
      <c r="A19" s="6" t="n">
        <v>84.8107</v>
      </c>
      <c r="B19" s="7" t="n">
        <v>0.98151</v>
      </c>
      <c r="C19" s="8" t="n">
        <f aca="false">1-((A19-$C$1)/$C$2)^$C$3</f>
        <v>0.988976575953066</v>
      </c>
      <c r="D19" s="9" t="n">
        <f aca="false">(C19-B19)</f>
        <v>0.00746657595306621</v>
      </c>
      <c r="E19" s="10"/>
      <c r="F19" s="9"/>
      <c r="G19" s="7" t="n">
        <f aca="false">IF(A19&lt;98.7,1-((A19-$C$1)/$C$2)^$C$3,($E$1-A19)^$E$2-$E$3)</f>
        <v>0.988976575953066</v>
      </c>
    </row>
    <row r="20" customFormat="false" ht="12.8" hidden="false" customHeight="false" outlineLevel="0" collapsed="false">
      <c r="A20" s="6" t="n">
        <v>85.55</v>
      </c>
      <c r="B20" s="7" t="n">
        <v>0.97764</v>
      </c>
      <c r="C20" s="8" t="n">
        <f aca="false">1-((A20-$C$1)/$C$2)^$C$3</f>
        <v>0.984837232418551</v>
      </c>
      <c r="D20" s="9" t="n">
        <f aca="false">(C20-B20)</f>
        <v>0.00719723241855064</v>
      </c>
      <c r="E20" s="10"/>
      <c r="F20" s="9"/>
      <c r="G20" s="7" t="n">
        <f aca="false">IF(A20&lt;98.7,1-((A20-$C$1)/$C$2)^$C$3,($E$1-A20)^$E$2-$E$3)</f>
        <v>0.984837232418551</v>
      </c>
    </row>
    <row r="21" customFormat="false" ht="12.8" hidden="false" customHeight="false" outlineLevel="0" collapsed="false">
      <c r="A21" s="6" t="n">
        <v>86.0121</v>
      </c>
      <c r="B21" s="7" t="n">
        <v>0.97572</v>
      </c>
      <c r="C21" s="8" t="n">
        <f aca="false">1-((A21-$C$1)/$C$2)^$C$3</f>
        <v>0.98171753933451</v>
      </c>
      <c r="D21" s="9" t="n">
        <f aca="false">(C21-B21)</f>
        <v>0.00599753933450953</v>
      </c>
      <c r="E21" s="10"/>
      <c r="F21" s="9"/>
      <c r="G21" s="7" t="n">
        <f aca="false">IF(A21&lt;98.7,1-((A21-$C$1)/$C$2)^$C$3,($E$1-A21)^$E$2-$E$3)</f>
        <v>0.98171753933451</v>
      </c>
    </row>
    <row r="22" customFormat="false" ht="12.8" hidden="false" customHeight="false" outlineLevel="0" collapsed="false">
      <c r="A22" s="6" t="n">
        <v>86.7513</v>
      </c>
      <c r="B22" s="7" t="n">
        <v>0.96985</v>
      </c>
      <c r="C22" s="8" t="n">
        <f aca="false">1-((A22-$C$1)/$C$2)^$C$3</f>
        <v>0.975756444870594</v>
      </c>
      <c r="D22" s="9" t="n">
        <f aca="false">(C22-B22)</f>
        <v>0.00590644487059355</v>
      </c>
      <c r="E22" s="10"/>
      <c r="F22" s="9"/>
      <c r="G22" s="7" t="n">
        <f aca="false">IF(A22&lt;98.7,1-((A22-$C$1)/$C$2)^$C$3,($E$1-A22)^$E$2-$E$3)</f>
        <v>0.975756444870594</v>
      </c>
    </row>
    <row r="23" customFormat="false" ht="12.8" hidden="false" customHeight="false" outlineLevel="0" collapsed="false">
      <c r="A23" s="6" t="n">
        <v>87.5214</v>
      </c>
      <c r="B23" s="7" t="n">
        <v>0.96399</v>
      </c>
      <c r="C23" s="8" t="n">
        <f aca="false">1-((A23-$C$1)/$C$2)^$C$3</f>
        <v>0.968106438209619</v>
      </c>
      <c r="D23" s="9" t="n">
        <f aca="false">(C23-B23)</f>
        <v>0.00411643820961938</v>
      </c>
      <c r="E23" s="10"/>
      <c r="F23" s="9"/>
      <c r="G23" s="7" t="n">
        <f aca="false">IF(A23&lt;98.7,1-((A23-$C$1)/$C$2)^$C$3,($E$1-A23)^$E$2-$E$3)</f>
        <v>0.968106438209619</v>
      </c>
    </row>
    <row r="24" customFormat="false" ht="12.8" hidden="false" customHeight="false" outlineLevel="0" collapsed="false">
      <c r="A24" s="6" t="n">
        <v>88.0141</v>
      </c>
      <c r="B24" s="7" t="n">
        <v>0.95809</v>
      </c>
      <c r="C24" s="8" t="n">
        <f aca="false">1-((A24-$C$1)/$C$2)^$C$3</f>
        <v>0.96234402975054</v>
      </c>
      <c r="D24" s="9" t="n">
        <f aca="false">(C24-B24)</f>
        <v>0.00425402975053957</v>
      </c>
      <c r="E24" s="10"/>
      <c r="F24" s="9"/>
      <c r="G24" s="7" t="n">
        <f aca="false">IF(A24&lt;98.7,1-((A24-$C$1)/$C$2)^$C$3,($E$1-A24)^$E$2-$E$3)</f>
        <v>0.96234402975054</v>
      </c>
    </row>
    <row r="25" customFormat="false" ht="12.8" hidden="false" customHeight="false" outlineLevel="0" collapsed="false">
      <c r="A25" s="6" t="n">
        <v>88.7533</v>
      </c>
      <c r="B25" s="7" t="n">
        <v>0.95023</v>
      </c>
      <c r="C25" s="8" t="n">
        <f aca="false">1-((A25-$C$1)/$C$2)^$C$3</f>
        <v>0.952276992881861</v>
      </c>
      <c r="D25" s="9" t="n">
        <f aca="false">(C25-B25)</f>
        <v>0.00204699288186083</v>
      </c>
      <c r="E25" s="10"/>
      <c r="F25" s="9"/>
      <c r="G25" s="7" t="n">
        <f aca="false">IF(A25&lt;98.7,1-((A25-$C$1)/$C$2)^$C$3,($E$1-A25)^$E$2-$E$3)</f>
        <v>0.952276992881861</v>
      </c>
    </row>
    <row r="26" customFormat="false" ht="12.8" hidden="false" customHeight="false" outlineLevel="0" collapsed="false">
      <c r="A26" s="6" t="n">
        <v>89.4924</v>
      </c>
      <c r="B26" s="7" t="n">
        <v>0.94037</v>
      </c>
      <c r="C26" s="8" t="n">
        <f aca="false">1-((A26-$C$1)/$C$2)^$C$3</f>
        <v>0.940316564932409</v>
      </c>
      <c r="D26" s="9" t="n">
        <f aca="false">(C26-B26)</f>
        <v>-5.34350675904793E-005</v>
      </c>
      <c r="E26" s="10"/>
      <c r="F26" s="9"/>
      <c r="G26" s="7" t="n">
        <f aca="false">IF(A26&lt;98.7,1-((A26-$C$1)/$C$2)^$C$3,($E$1-A26)^$E$2-$E$3)</f>
        <v>0.940316564932409</v>
      </c>
    </row>
    <row r="27" customFormat="false" ht="12.8" hidden="false" customHeight="false" outlineLevel="0" collapsed="false">
      <c r="A27" s="6" t="n">
        <v>90.0158</v>
      </c>
      <c r="B27" s="7" t="n">
        <v>0.92848</v>
      </c>
      <c r="C27" s="8" t="n">
        <f aca="false">1-((A27-$C$1)/$C$2)^$C$3</f>
        <v>0.930578944847519</v>
      </c>
      <c r="D27" s="9" t="n">
        <f aca="false">(C27-B27)</f>
        <v>0.00209894484751916</v>
      </c>
      <c r="E27" s="10"/>
      <c r="F27" s="9"/>
      <c r="G27" s="7" t="n">
        <f aca="false">IF(A27&lt;98.7,1-((A27-$C$1)/$C$2)^$C$3,($E$1-A27)^$E$2-$E$3)</f>
        <v>0.930578944847519</v>
      </c>
    </row>
    <row r="28" customFormat="false" ht="12.8" hidden="false" customHeight="false" outlineLevel="0" collapsed="false">
      <c r="A28" s="6" t="n">
        <v>90.7239</v>
      </c>
      <c r="B28" s="7" t="n">
        <v>0.91263</v>
      </c>
      <c r="C28" s="8" t="n">
        <f aca="false">1-((A28-$C$1)/$C$2)^$C$3</f>
        <v>0.915565656456034</v>
      </c>
      <c r="D28" s="9" t="n">
        <f aca="false">(C28-B28)</f>
        <v>0.002935656456034</v>
      </c>
      <c r="E28" s="10"/>
      <c r="F28" s="9"/>
      <c r="G28" s="7" t="n">
        <f aca="false">IF(A28&lt;98.7,1-((A28-$C$1)/$C$2)^$C$3,($E$1-A28)^$E$2-$E$3)</f>
        <v>0.915565656456034</v>
      </c>
    </row>
    <row r="29" customFormat="false" ht="12.8" hidden="false" customHeight="false" outlineLevel="0" collapsed="false">
      <c r="A29" s="6" t="n">
        <v>91.3704</v>
      </c>
      <c r="B29" s="7" t="n">
        <v>0.89677</v>
      </c>
      <c r="C29" s="8" t="n">
        <f aca="false">1-((A29-$C$1)/$C$2)^$C$3</f>
        <v>0.899844363282326</v>
      </c>
      <c r="D29" s="9" t="n">
        <f aca="false">(C29-B29)</f>
        <v>0.00307436328232646</v>
      </c>
      <c r="E29" s="10"/>
      <c r="F29" s="9"/>
      <c r="G29" s="7" t="n">
        <f aca="false">IF(A29&lt;98.7,1-((A29-$C$1)/$C$2)^$C$3,($E$1-A29)^$E$2-$E$3)</f>
        <v>0.899844363282326</v>
      </c>
    </row>
    <row r="30" customFormat="false" ht="12.8" hidden="false" customHeight="false" outlineLevel="0" collapsed="false">
      <c r="A30" s="6" t="n">
        <v>92.1092</v>
      </c>
      <c r="B30" s="7" t="n">
        <v>0.87893</v>
      </c>
      <c r="C30" s="8" t="n">
        <f aca="false">1-((A30-$C$1)/$C$2)^$C$3</f>
        <v>0.879297699279084</v>
      </c>
      <c r="D30" s="9" t="n">
        <f aca="false">(C30-B30)</f>
        <v>0.000367699279084088</v>
      </c>
      <c r="E30" s="10"/>
      <c r="F30" s="9"/>
      <c r="G30" s="7" t="n">
        <f aca="false">IF(A30&lt;98.7,1-((A30-$C$1)/$C$2)^$C$3,($E$1-A30)^$E$2-$E$3)</f>
        <v>0.879297699279084</v>
      </c>
    </row>
    <row r="31" customFormat="false" ht="12.8" hidden="false" customHeight="false" outlineLevel="0" collapsed="false">
      <c r="A31" s="6" t="n">
        <v>92.7864</v>
      </c>
      <c r="B31" s="7" t="n">
        <v>0.85908</v>
      </c>
      <c r="C31" s="8" t="n">
        <f aca="false">1-((A31-$C$1)/$C$2)^$C$3</f>
        <v>0.857826873283182</v>
      </c>
      <c r="D31" s="9" t="n">
        <f aca="false">(C31-B31)</f>
        <v>-0.00125312671681843</v>
      </c>
      <c r="E31" s="10"/>
      <c r="F31" s="9"/>
      <c r="G31" s="7" t="n">
        <f aca="false">IF(A31&lt;98.7,1-((A31-$C$1)/$C$2)^$C$3,($E$1-A31)^$E$2-$E$3)</f>
        <v>0.857826873283182</v>
      </c>
    </row>
    <row r="32" customFormat="false" ht="12.8" hidden="false" customHeight="false" outlineLevel="0" collapsed="false">
      <c r="A32" s="6" t="n">
        <v>93.4635</v>
      </c>
      <c r="B32" s="7" t="n">
        <v>0.83724</v>
      </c>
      <c r="C32" s="8" t="n">
        <f aca="false">1-((A32-$C$1)/$C$2)^$C$3</f>
        <v>0.833615262871797</v>
      </c>
      <c r="D32" s="9" t="n">
        <f aca="false">(C32-B32)</f>
        <v>-0.00362473712820299</v>
      </c>
      <c r="E32" s="10"/>
      <c r="F32" s="9"/>
      <c r="G32" s="7" t="n">
        <f aca="false">IF(A32&lt;98.7,1-((A32-$C$1)/$C$2)^$C$3,($E$1-A32)^$E$2-$E$3)</f>
        <v>0.833615262871797</v>
      </c>
    </row>
    <row r="33" customFormat="false" ht="12.8" hidden="false" customHeight="false" outlineLevel="0" collapsed="false">
      <c r="A33" s="6" t="n">
        <v>94.6329</v>
      </c>
      <c r="B33" s="7" t="n">
        <v>0.79352</v>
      </c>
      <c r="C33" s="8" t="n">
        <f aca="false">1-((A33-$C$1)/$C$2)^$C$3</f>
        <v>0.784677564337014</v>
      </c>
      <c r="D33" s="9" t="n">
        <f aca="false">(C33-B33)</f>
        <v>-0.00884243566298659</v>
      </c>
      <c r="E33" s="10"/>
      <c r="F33" s="9"/>
      <c r="G33" s="7" t="n">
        <f aca="false">IF(A33&lt;98.7,1-((A33-$C$1)/$C$2)^$C$3,($E$1-A33)^$E$2-$E$3)</f>
        <v>0.784677564337014</v>
      </c>
    </row>
    <row r="34" customFormat="false" ht="12.8" hidden="false" customHeight="false" outlineLevel="0" collapsed="false">
      <c r="A34" s="6" t="n">
        <v>95.2174</v>
      </c>
      <c r="B34" s="7" t="n">
        <v>0.76567</v>
      </c>
      <c r="C34" s="8" t="n">
        <f aca="false">1-((A34-$C$1)/$C$2)^$C$3</f>
        <v>0.756519651019392</v>
      </c>
      <c r="D34" s="9" t="n">
        <f aca="false">(C34-B34)</f>
        <v>-0.00915034898060818</v>
      </c>
      <c r="E34" s="10"/>
      <c r="F34" s="9"/>
      <c r="G34" s="7" t="n">
        <f aca="false">IF(A34&lt;98.7,1-((A34-$C$1)/$C$2)^$C$3,($E$1-A34)^$E$2-$E$3)</f>
        <v>0.756519651019392</v>
      </c>
    </row>
    <row r="35" customFormat="false" ht="12.8" hidden="false" customHeight="false" outlineLevel="0" collapsed="false">
      <c r="A35" s="6" t="n">
        <v>95.7709</v>
      </c>
      <c r="B35" s="7" t="n">
        <v>0.73183</v>
      </c>
      <c r="C35" s="8" t="n">
        <f aca="false">1-((A35-$C$1)/$C$2)^$C$3</f>
        <v>0.727391510875869</v>
      </c>
      <c r="D35" s="9" t="n">
        <f aca="false">(C35-B35)</f>
        <v>-0.00443848912413081</v>
      </c>
      <c r="E35" s="10"/>
      <c r="F35" s="9"/>
      <c r="G35" s="7" t="n">
        <f aca="false">IF(A35&lt;98.7,1-((A35-$C$1)/$C$2)^$C$3,($E$1-A35)^$E$2-$E$3)</f>
        <v>0.727391510875869</v>
      </c>
    </row>
    <row r="36" customFormat="false" ht="12.8" hidden="false" customHeight="false" outlineLevel="0" collapsed="false">
      <c r="A36" s="6" t="n">
        <v>96.4476</v>
      </c>
      <c r="B36" s="7" t="n">
        <v>0.69402</v>
      </c>
      <c r="C36" s="8" t="n">
        <f aca="false">1-((A36-$C$1)/$C$2)^$C$3</f>
        <v>0.688316626656321</v>
      </c>
      <c r="D36" s="9" t="n">
        <f aca="false">(C36-B36)</f>
        <v>-0.00570337334367921</v>
      </c>
      <c r="E36" s="10"/>
      <c r="F36" s="9"/>
      <c r="G36" s="7" t="n">
        <f aca="false">IF(A36&lt;98.7,1-((A36-$C$1)/$C$2)^$C$3,($E$1-A36)^$E$2-$E$3)</f>
        <v>0.688316626656321</v>
      </c>
    </row>
    <row r="37" customFormat="false" ht="12.8" hidden="false" customHeight="false" outlineLevel="0" collapsed="false">
      <c r="A37" s="6" t="n">
        <v>96.9394</v>
      </c>
      <c r="B37" s="7" t="n">
        <v>0.65817</v>
      </c>
      <c r="C37" s="8" t="n">
        <f aca="false">1-((A37-$C$1)/$C$2)^$C$3</f>
        <v>0.657387955406918</v>
      </c>
      <c r="D37" s="9" t="n">
        <f aca="false">(C37-B37)</f>
        <v>-0.000782044593081621</v>
      </c>
      <c r="E37" s="10"/>
      <c r="F37" s="9"/>
      <c r="G37" s="7" t="n">
        <f aca="false">IF(A37&lt;98.7,1-((A37-$C$1)/$C$2)^$C$3,($E$1-A37)^$E$2-$E$3)</f>
        <v>0.657387955406918</v>
      </c>
    </row>
    <row r="38" customFormat="false" ht="12.8" hidden="false" customHeight="false" outlineLevel="0" collapsed="false">
      <c r="A38" s="6" t="n">
        <v>97.4312</v>
      </c>
      <c r="B38" s="7" t="n">
        <v>0.62233</v>
      </c>
      <c r="C38" s="8" t="n">
        <f aca="false">1-((A38-$C$1)/$C$2)^$C$3</f>
        <v>0.624212642701504</v>
      </c>
      <c r="D38" s="9" t="n">
        <f aca="false">(C38-B38)</f>
        <v>0.00188264270150418</v>
      </c>
      <c r="E38" s="10"/>
      <c r="F38" s="9"/>
      <c r="G38" s="7" t="n">
        <f aca="false">IF(A38&lt;98.7,1-((A38-$C$1)/$C$2)^$C$3,($E$1-A38)^$E$2-$E$3)</f>
        <v>0.624212642701504</v>
      </c>
    </row>
    <row r="39" customFormat="false" ht="12.8" hidden="false" customHeight="false" outlineLevel="0" collapsed="false">
      <c r="A39" s="6" t="n">
        <v>98.1073</v>
      </c>
      <c r="B39" s="7" t="n">
        <v>0.56655</v>
      </c>
      <c r="C39" s="8" t="n">
        <f aca="false">1-((A39-$C$1)/$C$2)^$C$3</f>
        <v>0.574742224813175</v>
      </c>
      <c r="D39" s="9" t="n">
        <f aca="false">(C39-B39)</f>
        <v>0.00819222481317527</v>
      </c>
      <c r="E39" s="10"/>
      <c r="F39" s="9"/>
      <c r="G39" s="7" t="n">
        <f aca="false">IF(A39&lt;98.7,1-((A39-$C$1)/$C$2)^$C$3,($E$1-A39)^$E$2-$E$3)</f>
        <v>0.574742224813175</v>
      </c>
    </row>
    <row r="40" customFormat="false" ht="12.8" hidden="false" customHeight="false" outlineLevel="0" collapsed="false">
      <c r="A40" s="6" t="n">
        <v>98.5682</v>
      </c>
      <c r="B40" s="7" t="n">
        <v>0.52671</v>
      </c>
      <c r="C40" s="8" t="n">
        <f aca="false">1-((A40-$C$1)/$C$2)^$C$3</f>
        <v>0.5383239265695</v>
      </c>
      <c r="D40" s="9" t="n">
        <f aca="false">(C40-B40)</f>
        <v>0.0116139265695003</v>
      </c>
      <c r="E40" s="10"/>
      <c r="F40" s="9"/>
      <c r="G40" s="7" t="n">
        <f aca="false">IF(A40&lt;98.7,1-((A40-$C$1)/$C$2)^$C$3,($E$1-A40)^$E$2-$E$3)</f>
        <v>0.5383239265695</v>
      </c>
    </row>
    <row r="41" customFormat="false" ht="12.8" hidden="false" customHeight="false" outlineLevel="0" collapsed="false">
      <c r="A41" s="6" t="n">
        <v>98.9368</v>
      </c>
      <c r="B41" s="7" t="n">
        <v>0.48885</v>
      </c>
      <c r="C41" s="8"/>
      <c r="D41" s="9"/>
      <c r="E41" s="10" t="n">
        <f aca="false">($E$1-A41)^$E$2-$E$3</f>
        <v>0.477585082182068</v>
      </c>
      <c r="F41" s="9" t="n">
        <f aca="false">E41-B41</f>
        <v>-0.0112649178179321</v>
      </c>
      <c r="G41" s="7" t="n">
        <f aca="false">IF(A41&lt;98.7,1-((A41-$C$1)/$C$2)^$C$3,($E$1-A41)^$E$2-$E$3)</f>
        <v>0.477585082182068</v>
      </c>
    </row>
    <row r="42" customFormat="false" ht="12.8" hidden="false" customHeight="false" outlineLevel="0" collapsed="false">
      <c r="A42" s="6" t="n">
        <v>99.2434</v>
      </c>
      <c r="B42" s="7" t="n">
        <v>0.44299</v>
      </c>
      <c r="C42" s="8"/>
      <c r="D42" s="9"/>
      <c r="E42" s="10" t="n">
        <f aca="false">($E$1-A42)^$E$2-$E$3</f>
        <v>0.422523384048865</v>
      </c>
      <c r="F42" s="9" t="n">
        <f aca="false">E42-B42</f>
        <v>-0.0204666159511346</v>
      </c>
      <c r="G42" s="7" t="n">
        <f aca="false">IF(A42&lt;98.7,1-((A42-$C$1)/$C$2)^$C$3,($E$1-A42)^$E$2-$E$3)</f>
        <v>0.422523384048865</v>
      </c>
    </row>
    <row r="43" customFormat="false" ht="12.8" hidden="false" customHeight="false" outlineLevel="0" collapsed="false">
      <c r="A43" s="6" t="n">
        <v>99.5489</v>
      </c>
      <c r="B43" s="7" t="n">
        <v>0.35921</v>
      </c>
      <c r="C43" s="8"/>
      <c r="D43" s="9"/>
      <c r="E43" s="10" t="n">
        <f aca="false">($E$1-A43)^$E$2-$E$3</f>
        <v>0.348300153690378</v>
      </c>
      <c r="F43" s="9" t="n">
        <f aca="false">E43-B43</f>
        <v>-0.010909846309622</v>
      </c>
      <c r="G43" s="7" t="n">
        <f aca="false">IF(A43&lt;98.7,1-((A43-$C$1)/$C$2)^$C$3,($E$1-A43)^$E$2-$E$3)</f>
        <v>0.348300153690378</v>
      </c>
    </row>
    <row r="44" customFormat="false" ht="12.8" hidden="false" customHeight="false" outlineLevel="0" collapsed="false">
      <c r="A44" s="6" t="n">
        <v>99.6706</v>
      </c>
      <c r="B44" s="7" t="n">
        <v>0.30733</v>
      </c>
      <c r="C44" s="8"/>
      <c r="D44" s="9"/>
      <c r="E44" s="10" t="n">
        <f aca="false">($E$1-A44)^$E$2-$E$3</f>
        <v>0.30884574274466</v>
      </c>
      <c r="F44" s="9" t="n">
        <f aca="false">E44-B44</f>
        <v>0.0015157427446601</v>
      </c>
      <c r="G44" s="7" t="n">
        <f aca="false">IF(A44&lt;98.7,1-((A44-$C$1)/$C$2)^$C$3,($E$1-A44)^$E$2-$E$3)</f>
        <v>0.30884574274466</v>
      </c>
    </row>
    <row r="45" customFormat="false" ht="12.8" hidden="false" customHeight="false" outlineLevel="0" collapsed="false">
      <c r="A45" s="6" t="n">
        <v>99.7615</v>
      </c>
      <c r="B45" s="7" t="n">
        <v>0.25745</v>
      </c>
      <c r="C45" s="8"/>
      <c r="D45" s="9"/>
      <c r="E45" s="10" t="n">
        <f aca="false">($E$1-A45)^$E$2-$E$3</f>
        <v>0.272849787167717</v>
      </c>
      <c r="F45" s="9" t="n">
        <f aca="false">E45-B45</f>
        <v>0.0153997871677173</v>
      </c>
      <c r="G45" s="7" t="n">
        <f aca="false">IF(A45&lt;98.7,1-((A45-$C$1)/$C$2)^$C$3,($E$1-A45)^$E$2-$E$3)</f>
        <v>0.272849787167717</v>
      </c>
    </row>
    <row r="46" customFormat="false" ht="12.8" hidden="false" customHeight="false" outlineLevel="0" collapsed="false">
      <c r="A46" s="6" t="n">
        <v>99.8524</v>
      </c>
      <c r="B46" s="7" t="n">
        <v>0.20756</v>
      </c>
      <c r="C46" s="8"/>
      <c r="D46" s="9"/>
      <c r="E46" s="10" t="n">
        <f aca="false">($E$1-A46)^$E$2-$E$3</f>
        <v>0.227812852776406</v>
      </c>
      <c r="F46" s="9" t="n">
        <f aca="false">E46-B46</f>
        <v>0.020252852776406</v>
      </c>
      <c r="G46" s="7" t="n">
        <f aca="false">IF(A46&lt;98.7,1-((A46-$C$1)/$C$2)^$C$3,($E$1-A46)^$E$2-$E$3)</f>
        <v>0.227812852776406</v>
      </c>
    </row>
    <row r="47" customFormat="false" ht="12.8" hidden="false" customHeight="false" outlineLevel="0" collapsed="false">
      <c r="A47" s="6" t="n">
        <v>99.9425</v>
      </c>
      <c r="B47" s="7" t="n">
        <v>0.13372</v>
      </c>
      <c r="C47" s="8"/>
      <c r="D47" s="9"/>
      <c r="E47" s="10" t="n">
        <f aca="false">($E$1-A47)^$E$2-$E$3</f>
        <v>0.166985710800986</v>
      </c>
      <c r="F47" s="9" t="n">
        <f aca="false">E47-B47</f>
        <v>0.0332657108009862</v>
      </c>
      <c r="G47" s="7" t="n">
        <f aca="false">IF(A47&lt;98.7,1-((A47-$C$1)/$C$2)^$C$3,($E$1-A47)^$E$2-$E$3)</f>
        <v>0.166985710800986</v>
      </c>
    </row>
    <row r="48" customFormat="false" ht="12.8" hidden="false" customHeight="false" outlineLevel="0" collapsed="false">
      <c r="A48" s="6" t="n">
        <v>100</v>
      </c>
      <c r="B48" s="7" t="n">
        <v>0</v>
      </c>
      <c r="C48" s="8"/>
      <c r="D48" s="9"/>
      <c r="E48" s="10" t="n">
        <f aca="false">($E$1-A48)^$E$2-$E$3</f>
        <v>0.110693448007589</v>
      </c>
      <c r="F48" s="9" t="n">
        <f aca="false">E48-B48</f>
        <v>0.110693448007589</v>
      </c>
      <c r="G48" s="7" t="n">
        <f aca="false">IF(A48&lt;98.7,1-((A48-$C$1)/$C$2)^$C$3,($E$1-A48)^$E$2-$E$3)</f>
        <v>0.110693448007589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AH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15.13"/>
    <col collapsed="false" customWidth="true" hidden="false" outlineLevel="0" max="3" min="3" style="1" width="21.61"/>
    <col collapsed="false" customWidth="true" hidden="false" outlineLevel="0" max="12" min="4" style="1" width="8.61"/>
    <col collapsed="false" customWidth="true" hidden="false" outlineLevel="0" max="13" min="13" style="1" width="4.86"/>
    <col collapsed="false" customWidth="true" hidden="false" outlineLevel="0" max="16" min="14" style="1" width="13.19"/>
    <col collapsed="false" customWidth="true" hidden="false" outlineLevel="0" max="17" min="17" style="1" width="4.86"/>
    <col collapsed="false" customWidth="true" hidden="false" outlineLevel="0" max="19" min="18" style="1" width="9.57"/>
    <col collapsed="false" customWidth="true" hidden="false" outlineLevel="0" max="20" min="20" style="1" width="12.19"/>
    <col collapsed="false" customWidth="true" hidden="false" outlineLevel="0" max="21" min="21" style="1" width="15.28"/>
    <col collapsed="false" customWidth="true" hidden="false" outlineLevel="0" max="22" min="22" style="1" width="13.28"/>
    <col collapsed="false" customWidth="false" hidden="false" outlineLevel="0" max="1023" min="23" style="1" width="11.52"/>
    <col collapsed="false" customWidth="false" hidden="false" outlineLevel="0" max="1025" min="1024" style="11" width="11.52"/>
  </cols>
  <sheetData>
    <row r="2" customFormat="false" ht="12.8" hidden="false" customHeight="false" outlineLevel="0" collapsed="false">
      <c r="R2" s="12" t="s">
        <v>6</v>
      </c>
      <c r="S2" s="12"/>
      <c r="T2" s="12"/>
      <c r="U2" s="12"/>
      <c r="V2" s="12"/>
    </row>
    <row r="3" customFormat="false" ht="36.25" hidden="false" customHeight="true" outlineLevel="0" collapsed="false">
      <c r="B3" s="12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N3" s="13" t="s">
        <v>8</v>
      </c>
      <c r="O3" s="13"/>
      <c r="P3" s="13"/>
      <c r="R3" s="14"/>
      <c r="S3" s="15"/>
      <c r="T3" s="16" t="s">
        <v>9</v>
      </c>
      <c r="U3" s="15" t="n">
        <v>1.44</v>
      </c>
      <c r="V3" s="17"/>
    </row>
    <row r="4" customFormat="false" ht="34.85" hidden="false" customHeight="false" outlineLevel="0" collapsed="false">
      <c r="B4" s="18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  <c r="H4" s="16" t="s">
        <v>16</v>
      </c>
      <c r="I4" s="16" t="s">
        <v>17</v>
      </c>
      <c r="J4" s="16" t="s">
        <v>18</v>
      </c>
      <c r="K4" s="16" t="s">
        <v>19</v>
      </c>
      <c r="L4" s="19" t="s">
        <v>20</v>
      </c>
      <c r="N4" s="14" t="s">
        <v>21</v>
      </c>
      <c r="O4" s="15" t="s">
        <v>22</v>
      </c>
      <c r="P4" s="20" t="s">
        <v>23</v>
      </c>
      <c r="Q4" s="2"/>
      <c r="R4" s="21" t="s">
        <v>24</v>
      </c>
      <c r="S4" s="2" t="s">
        <v>0</v>
      </c>
      <c r="T4" s="2" t="s">
        <v>1</v>
      </c>
      <c r="U4" s="2" t="s">
        <v>25</v>
      </c>
      <c r="V4" s="22" t="s">
        <v>26</v>
      </c>
      <c r="W4" s="2"/>
      <c r="X4" s="2"/>
      <c r="Y4" s="11"/>
      <c r="Z4" s="11"/>
      <c r="AA4" s="11"/>
      <c r="AB4" s="11"/>
      <c r="AC4" s="11"/>
      <c r="AD4" s="2"/>
      <c r="AE4" s="2" t="s">
        <v>27</v>
      </c>
      <c r="AF4" s="2" t="s">
        <v>28</v>
      </c>
      <c r="AG4" s="2" t="s">
        <v>29</v>
      </c>
      <c r="AH4" s="23" t="s">
        <v>30</v>
      </c>
    </row>
    <row r="5" customFormat="false" ht="12.8" hidden="false" customHeight="false" outlineLevel="0" collapsed="false">
      <c r="B5" s="24"/>
      <c r="D5" s="1" t="s">
        <v>31</v>
      </c>
      <c r="H5" s="1" t="s">
        <v>31</v>
      </c>
      <c r="I5" s="1" t="s">
        <v>31</v>
      </c>
      <c r="J5" s="1" t="s">
        <v>32</v>
      </c>
      <c r="K5" s="1" t="s">
        <v>33</v>
      </c>
      <c r="L5" s="25" t="s">
        <v>34</v>
      </c>
      <c r="N5" s="24" t="s">
        <v>31</v>
      </c>
      <c r="O5" s="1" t="s">
        <v>31</v>
      </c>
      <c r="P5" s="25" t="s">
        <v>34</v>
      </c>
      <c r="R5" s="24" t="s">
        <v>31</v>
      </c>
      <c r="S5" s="1" t="s">
        <v>35</v>
      </c>
      <c r="U5" s="1" t="s">
        <v>34</v>
      </c>
      <c r="V5" s="26" t="s">
        <v>34</v>
      </c>
      <c r="Y5" s="11"/>
      <c r="Z5" s="11"/>
      <c r="AA5" s="11"/>
      <c r="AB5" s="11"/>
      <c r="AC5" s="11"/>
      <c r="AE5" s="1" t="s">
        <v>32</v>
      </c>
      <c r="AF5" s="1" t="s">
        <v>31</v>
      </c>
      <c r="AG5" s="1" t="s">
        <v>33</v>
      </c>
      <c r="AH5" s="27" t="s">
        <v>34</v>
      </c>
    </row>
    <row r="6" customFormat="false" ht="12.8" hidden="false" customHeight="false" outlineLevel="0" collapsed="false">
      <c r="B6" s="24"/>
      <c r="K6" s="11"/>
      <c r="L6" s="25"/>
      <c r="N6" s="24"/>
      <c r="P6" s="26"/>
      <c r="R6" s="24"/>
      <c r="V6" s="26"/>
      <c r="Y6" s="11"/>
      <c r="Z6" s="11"/>
      <c r="AA6" s="11"/>
      <c r="AB6" s="11"/>
      <c r="AC6" s="11"/>
      <c r="AH6" s="27"/>
    </row>
    <row r="7" customFormat="false" ht="17.8" hidden="false" customHeight="true" outlineLevel="0" collapsed="false">
      <c r="B7" s="24" t="s">
        <v>36</v>
      </c>
      <c r="C7" s="1" t="s">
        <v>37</v>
      </c>
      <c r="D7" s="1" t="n">
        <v>245</v>
      </c>
      <c r="E7" s="1" t="n">
        <v>0</v>
      </c>
      <c r="F7" s="1" t="n">
        <v>0</v>
      </c>
      <c r="G7" s="1" t="n">
        <v>78.99</v>
      </c>
      <c r="H7" s="1" t="n">
        <v>8.83</v>
      </c>
      <c r="I7" s="1" t="n">
        <v>8.79</v>
      </c>
      <c r="J7" s="1" t="n">
        <v>-4.27</v>
      </c>
      <c r="K7" s="1" t="n">
        <v>694.5</v>
      </c>
      <c r="L7" s="28" t="n">
        <v>-2967.43</v>
      </c>
      <c r="N7" s="29" t="n">
        <v>254.15</v>
      </c>
      <c r="O7" s="7" t="n">
        <v>253.77</v>
      </c>
      <c r="P7" s="28" t="n">
        <v>1655.12</v>
      </c>
      <c r="R7" s="29" t="n">
        <f aca="false">$N$7-$D$7</f>
        <v>9.15000000000001</v>
      </c>
      <c r="S7" s="7" t="n">
        <f aca="false">100*($O$7-$D$7)/($N$7-$D$7)</f>
        <v>95.8469945355192</v>
      </c>
      <c r="T7" s="7" t="n">
        <v>0.723191705535483</v>
      </c>
      <c r="U7" s="30" t="n">
        <f aca="false">U$3*$T$7*$G$7*$R$7^1.5</f>
        <v>2276.77274293761</v>
      </c>
      <c r="V7" s="31" t="n">
        <f aca="false">$G$7*($O$7-$D$7)*SQRT(19.62*($N$7-$O$7))</f>
        <v>1891.52901285356</v>
      </c>
      <c r="W7" s="1" t="n">
        <f aca="false">N7-D7</f>
        <v>9.15000000000001</v>
      </c>
      <c r="X7" s="6"/>
      <c r="Y7" s="11"/>
      <c r="Z7" s="11"/>
      <c r="AA7" s="11"/>
      <c r="AB7" s="11"/>
      <c r="AC7" s="11"/>
      <c r="AE7" s="32" t="n">
        <v>2.73049446071584</v>
      </c>
      <c r="AF7" s="7" t="n">
        <v>8.77000000000001</v>
      </c>
      <c r="AG7" s="6" t="n">
        <v>697.4817</v>
      </c>
      <c r="AH7" s="33" t="n">
        <v>1904.46991830067</v>
      </c>
    </row>
    <row r="8" customFormat="false" ht="17.8" hidden="false" customHeight="true" outlineLevel="0" collapsed="false">
      <c r="B8" s="24" t="s">
        <v>36</v>
      </c>
      <c r="C8" s="1" t="s">
        <v>38</v>
      </c>
      <c r="D8" s="1" t="n">
        <v>245</v>
      </c>
      <c r="E8" s="1" t="n">
        <v>0</v>
      </c>
      <c r="F8" s="1" t="n">
        <v>0</v>
      </c>
      <c r="G8" s="1" t="n">
        <v>82.65</v>
      </c>
      <c r="H8" s="1" t="n">
        <v>8.83</v>
      </c>
      <c r="I8" s="1" t="n">
        <v>8.8</v>
      </c>
      <c r="J8" s="1" t="n">
        <v>-4.27</v>
      </c>
      <c r="K8" s="1" t="n">
        <v>726.91</v>
      </c>
      <c r="L8" s="28" t="n">
        <v>-3106.37</v>
      </c>
      <c r="N8" s="29" t="n">
        <v>254.13</v>
      </c>
      <c r="O8" s="7" t="n">
        <v>253.77</v>
      </c>
      <c r="P8" s="28" t="n">
        <v>1657.16</v>
      </c>
      <c r="R8" s="29" t="n">
        <f aca="false">$N$8-$D$8</f>
        <v>9.13</v>
      </c>
      <c r="S8" s="7" t="n">
        <f aca="false">100*($O$8-$D$8)/($N$8-$D$8)</f>
        <v>96.0569550930998</v>
      </c>
      <c r="T8" s="7" t="n">
        <v>0.711351744083177</v>
      </c>
      <c r="U8" s="30" t="n">
        <f aca="false">U$3*$T$8*$G$8*$R$8^1.5</f>
        <v>2335.58628834277</v>
      </c>
      <c r="V8" s="31" t="n">
        <f aca="false">$G$8*($O$8-$D$8)*SQRT(19.62*($N$8-$O$8))</f>
        <v>1926.38551129036</v>
      </c>
      <c r="X8" s="6"/>
      <c r="Y8" s="11"/>
      <c r="Z8" s="11"/>
      <c r="AA8" s="11"/>
      <c r="AB8" s="11"/>
      <c r="AC8" s="11"/>
      <c r="AE8" s="32" t="n">
        <v>2.65766815084196</v>
      </c>
      <c r="AF8" s="7" t="n">
        <v>8.77000000000001</v>
      </c>
      <c r="AG8" s="6" t="n">
        <v>729.7995</v>
      </c>
      <c r="AH8" s="33" t="n">
        <v>1939.56488765039</v>
      </c>
    </row>
    <row r="9" customFormat="false" ht="17.8" hidden="false" customHeight="true" outlineLevel="0" collapsed="false">
      <c r="B9" s="24" t="s">
        <v>36</v>
      </c>
      <c r="C9" s="1" t="s">
        <v>39</v>
      </c>
      <c r="D9" s="1" t="n">
        <v>245</v>
      </c>
      <c r="E9" s="1" t="n">
        <v>0</v>
      </c>
      <c r="F9" s="1" t="n">
        <v>0</v>
      </c>
      <c r="G9" s="1" t="n">
        <v>85.78</v>
      </c>
      <c r="H9" s="1" t="n">
        <v>8.82</v>
      </c>
      <c r="I9" s="1" t="n">
        <v>8.79</v>
      </c>
      <c r="J9" s="1" t="n">
        <v>-4.27</v>
      </c>
      <c r="K9" s="1" t="n">
        <v>753.96</v>
      </c>
      <c r="L9" s="28" t="n">
        <v>-3221</v>
      </c>
      <c r="N9" s="29" t="n">
        <v>254.11</v>
      </c>
      <c r="O9" s="7" t="n">
        <v>253.77</v>
      </c>
      <c r="P9" s="28" t="n">
        <v>1651.76</v>
      </c>
      <c r="R9" s="29" t="n">
        <f aca="false">$N$9-$D$9</f>
        <v>9.11000000000001</v>
      </c>
      <c r="S9" s="7" t="n">
        <f aca="false">100*($O$9-$D$9)/($N$9-$D$9)</f>
        <v>96.2678375411635</v>
      </c>
      <c r="T9" s="7" t="n">
        <v>0.699081482324496</v>
      </c>
      <c r="U9" s="30" t="n">
        <f aca="false">U$3*$T$9*$G$9*$R$9^1.5</f>
        <v>2374.40007816142</v>
      </c>
      <c r="V9" s="31" t="n">
        <f aca="false">$G$9*($O$9-$D$9)*SQRT(19.62*($N$9-$O$9))</f>
        <v>1943.00802942141</v>
      </c>
      <c r="X9" s="6"/>
      <c r="Y9" s="11"/>
      <c r="Z9" s="11"/>
      <c r="AA9" s="11"/>
      <c r="AB9" s="11"/>
      <c r="AC9" s="11"/>
      <c r="AE9" s="32" t="n">
        <v>2.58278919000372</v>
      </c>
      <c r="AF9" s="7" t="n">
        <v>8.77000000000001</v>
      </c>
      <c r="AG9" s="6" t="n">
        <v>756.5796</v>
      </c>
      <c r="AH9" s="33" t="n">
        <v>1954.08561225734</v>
      </c>
    </row>
    <row r="10" customFormat="false" ht="17.8" hidden="false" customHeight="true" outlineLevel="0" collapsed="false">
      <c r="B10" s="24" t="s">
        <v>36</v>
      </c>
      <c r="C10" s="1" t="s">
        <v>40</v>
      </c>
      <c r="D10" s="1" t="n">
        <v>245</v>
      </c>
      <c r="E10" s="1" t="n">
        <v>0</v>
      </c>
      <c r="F10" s="1" t="n">
        <v>0</v>
      </c>
      <c r="G10" s="1" t="n">
        <v>88.43</v>
      </c>
      <c r="H10" s="1" t="n">
        <v>8.81</v>
      </c>
      <c r="I10" s="1" t="n">
        <v>8.78</v>
      </c>
      <c r="J10" s="1" t="n">
        <v>-4.27</v>
      </c>
      <c r="K10" s="1" t="n">
        <v>776.25</v>
      </c>
      <c r="L10" s="28" t="n">
        <v>-3314.04</v>
      </c>
      <c r="N10" s="29" t="n">
        <v>254.08</v>
      </c>
      <c r="O10" s="7" t="n">
        <v>253.76</v>
      </c>
      <c r="P10" s="28" t="n">
        <v>1640.66</v>
      </c>
      <c r="R10" s="29" t="n">
        <f aca="false">$N$10-$D$10</f>
        <v>9.08000000000001</v>
      </c>
      <c r="S10" s="7" t="n">
        <f aca="false">100*($O$10-$D$10)/($N$10-$D$10)</f>
        <v>96.4757709251099</v>
      </c>
      <c r="T10" s="7" t="n">
        <v>0.686603826622163</v>
      </c>
      <c r="U10" s="30" t="n">
        <f aca="false">U$3*$T$10*$G$10*$R$10^1.5</f>
        <v>2392.19792547964</v>
      </c>
      <c r="V10" s="31" t="n">
        <f aca="false">$G$10*($O$10-$D$10)*SQRT(19.62*($N$10-$O$10))</f>
        <v>1941.01200675528</v>
      </c>
      <c r="X10" s="6"/>
      <c r="Y10" s="11"/>
      <c r="Z10" s="11"/>
      <c r="AA10" s="11"/>
      <c r="AB10" s="11"/>
      <c r="AC10" s="11"/>
      <c r="AE10" s="32" t="n">
        <v>2.50567356213862</v>
      </c>
      <c r="AF10" s="7" t="n">
        <v>8.75999999999999</v>
      </c>
      <c r="AG10" s="6" t="n">
        <v>779.0683</v>
      </c>
      <c r="AH10" s="33" t="n">
        <v>1952.09084241028</v>
      </c>
    </row>
    <row r="11" customFormat="false" ht="17.8" hidden="false" customHeight="true" outlineLevel="0" collapsed="false">
      <c r="B11" s="24" t="s">
        <v>36</v>
      </c>
      <c r="C11" s="1" t="s">
        <v>41</v>
      </c>
      <c r="D11" s="1" t="n">
        <v>245</v>
      </c>
      <c r="E11" s="1" t="n">
        <v>0</v>
      </c>
      <c r="F11" s="1" t="n">
        <v>0</v>
      </c>
      <c r="G11" s="1" t="n">
        <v>90.68</v>
      </c>
      <c r="H11" s="1" t="n">
        <v>8.8</v>
      </c>
      <c r="I11" s="1" t="n">
        <v>8.77</v>
      </c>
      <c r="J11" s="1" t="n">
        <v>-4.27</v>
      </c>
      <c r="K11" s="1" t="n">
        <v>794.78</v>
      </c>
      <c r="L11" s="28" t="n">
        <v>-3390.6</v>
      </c>
      <c r="N11" s="29" t="n">
        <v>254.05</v>
      </c>
      <c r="O11" s="7" t="n">
        <v>253.74</v>
      </c>
      <c r="P11" s="28" t="n">
        <v>1628.25</v>
      </c>
      <c r="R11" s="29" t="n">
        <f aca="false">$N$11-$D$11</f>
        <v>9.05000000000001</v>
      </c>
      <c r="S11" s="7" t="n">
        <f aca="false">100*($O$11-$D$11)/($N$11-$D$11)</f>
        <v>96.5745856353591</v>
      </c>
      <c r="T11" s="7" t="n">
        <v>0.680540004637446</v>
      </c>
      <c r="U11" s="30" t="n">
        <f aca="false">U$3*$T$11*$G$11*$R$11^1.5</f>
        <v>2419.36020065079</v>
      </c>
      <c r="V11" s="31" t="n">
        <f aca="false">$G$11*($O$11-$D$11)*SQRT(19.62*($N$11-$O$11))</f>
        <v>1954.57928861924</v>
      </c>
      <c r="X11" s="6"/>
      <c r="Y11" s="11"/>
      <c r="Z11" s="11"/>
      <c r="AA11" s="11"/>
      <c r="AB11" s="11"/>
      <c r="AC11" s="11"/>
      <c r="AE11" s="32" t="n">
        <v>2.46621166974776</v>
      </c>
      <c r="AF11" s="7" t="n">
        <v>8.74000000000001</v>
      </c>
      <c r="AG11" s="6" t="n">
        <v>797.984</v>
      </c>
      <c r="AH11" s="33" t="n">
        <v>1967.997453072</v>
      </c>
    </row>
    <row r="12" customFormat="false" ht="17.8" hidden="false" customHeight="true" outlineLevel="0" collapsed="false">
      <c r="B12" s="24" t="s">
        <v>36</v>
      </c>
      <c r="C12" s="1" t="s">
        <v>42</v>
      </c>
      <c r="D12" s="1" t="n">
        <v>245</v>
      </c>
      <c r="E12" s="1" t="n">
        <v>0</v>
      </c>
      <c r="F12" s="1" t="n">
        <v>0</v>
      </c>
      <c r="G12" s="1" t="n">
        <v>92.66</v>
      </c>
      <c r="H12" s="1" t="n">
        <v>8.78</v>
      </c>
      <c r="I12" s="1" t="n">
        <v>8.75</v>
      </c>
      <c r="J12" s="1" t="n">
        <v>-4.26</v>
      </c>
      <c r="K12" s="1" t="n">
        <v>810.89</v>
      </c>
      <c r="L12" s="28" t="n">
        <v>-3456.67</v>
      </c>
      <c r="N12" s="29" t="n">
        <v>254.03</v>
      </c>
      <c r="O12" s="7" t="n">
        <v>253.73</v>
      </c>
      <c r="P12" s="28" t="n">
        <v>1615.66</v>
      </c>
      <c r="R12" s="29" t="n">
        <f aca="false">$N$12-$D$12</f>
        <v>9.03</v>
      </c>
      <c r="S12" s="7" t="n">
        <f aca="false">100*($O$12-$D$12)/($N$12-$D$12)</f>
        <v>96.6777408637872</v>
      </c>
      <c r="T12" s="7" t="n">
        <v>0.674116383859012</v>
      </c>
      <c r="U12" s="30" t="n">
        <f aca="false">U$3*$T$12*$G$12*$R$12^1.5</f>
        <v>2440.73874813421</v>
      </c>
      <c r="V12" s="31" t="n">
        <f aca="false">$G$12*($O$12-$D$12)*SQRT(19.62*($N$12-$O$12))</f>
        <v>1962.53164574252</v>
      </c>
      <c r="X12" s="6"/>
      <c r="Y12" s="11"/>
      <c r="Z12" s="11"/>
      <c r="AA12" s="11"/>
      <c r="AB12" s="11"/>
      <c r="AC12" s="11"/>
      <c r="AE12" s="32" t="n">
        <v>2.42610799429873</v>
      </c>
      <c r="AF12" s="7" t="n">
        <v>8.72999999999999</v>
      </c>
      <c r="AG12" s="6" t="n">
        <v>813.5548</v>
      </c>
      <c r="AH12" s="33" t="n">
        <v>1973.77180408011</v>
      </c>
    </row>
    <row r="13" customFormat="false" ht="17.8" hidden="false" customHeight="true" outlineLevel="0" collapsed="false">
      <c r="B13" s="24" t="s">
        <v>36</v>
      </c>
      <c r="C13" s="1" t="s">
        <v>43</v>
      </c>
      <c r="D13" s="1" t="n">
        <v>245</v>
      </c>
      <c r="E13" s="1" t="n">
        <v>0</v>
      </c>
      <c r="F13" s="1" t="n">
        <v>0</v>
      </c>
      <c r="G13" s="1" t="n">
        <v>94.42</v>
      </c>
      <c r="H13" s="1" t="n">
        <v>8.77</v>
      </c>
      <c r="I13" s="1" t="n">
        <v>8.74</v>
      </c>
      <c r="J13" s="1" t="n">
        <v>-4.26</v>
      </c>
      <c r="K13" s="1" t="n">
        <v>825.07</v>
      </c>
      <c r="L13" s="28" t="n">
        <v>-3514.35</v>
      </c>
      <c r="N13" s="29" t="n">
        <v>254</v>
      </c>
      <c r="O13" s="7" t="n">
        <v>253.72</v>
      </c>
      <c r="P13" s="28" t="n">
        <v>1602.94</v>
      </c>
      <c r="R13" s="29" t="n">
        <f aca="false">$N$13-$D$13</f>
        <v>9</v>
      </c>
      <c r="S13" s="7" t="n">
        <f aca="false">100*($O$13-$D$13)/($N$13-$D$13)</f>
        <v>96.8888888888889</v>
      </c>
      <c r="T13" s="7" t="n">
        <v>0.660666279645022</v>
      </c>
      <c r="U13" s="30" t="n">
        <f aca="false">U$3*$T$13*$G$13*$R$13^1.5</f>
        <v>2425.33868162434</v>
      </c>
      <c r="V13" s="31" t="n">
        <f aca="false">$G$13*($O$13-$D$13)*SQRT(19.62*($N$13-$O$13))</f>
        <v>1929.7853193241</v>
      </c>
      <c r="X13" s="6"/>
      <c r="Y13" s="11"/>
      <c r="Z13" s="11"/>
      <c r="AA13" s="11"/>
      <c r="AB13" s="11"/>
      <c r="AC13" s="11"/>
      <c r="AE13" s="32" t="n">
        <v>2.34384299815496</v>
      </c>
      <c r="AF13" s="7" t="n">
        <v>8.72</v>
      </c>
      <c r="AG13" s="6" t="n">
        <v>828.0634</v>
      </c>
      <c r="AH13" s="33" t="n">
        <v>1940.85060211839</v>
      </c>
    </row>
    <row r="14" customFormat="false" ht="17.8" hidden="false" customHeight="true" outlineLevel="0" collapsed="false">
      <c r="B14" s="34" t="s">
        <v>36</v>
      </c>
      <c r="C14" s="35" t="s">
        <v>44</v>
      </c>
      <c r="D14" s="35" t="n">
        <v>245</v>
      </c>
      <c r="E14" s="35" t="n">
        <v>0</v>
      </c>
      <c r="F14" s="35" t="n">
        <v>0</v>
      </c>
      <c r="G14" s="35" t="n">
        <v>96</v>
      </c>
      <c r="H14" s="35" t="n">
        <v>8.75</v>
      </c>
      <c r="I14" s="35" t="n">
        <v>8.72</v>
      </c>
      <c r="J14" s="35" t="n">
        <v>-4.26</v>
      </c>
      <c r="K14" s="35" t="n">
        <v>837.42</v>
      </c>
      <c r="L14" s="36" t="n">
        <v>-3563.94</v>
      </c>
      <c r="N14" s="37" t="n">
        <v>253.98</v>
      </c>
      <c r="O14" s="38" t="n">
        <v>253.7</v>
      </c>
      <c r="P14" s="36" t="n">
        <v>1589.01</v>
      </c>
      <c r="R14" s="37" t="n">
        <f aca="false">$N$14-$D$14</f>
        <v>8.97999999999999</v>
      </c>
      <c r="S14" s="38" t="n">
        <f aca="false">100*($O$14-$D$14)/($N$14-$D$14)</f>
        <v>96.8819599109131</v>
      </c>
      <c r="T14" s="38" t="n">
        <v>0.661114149341656</v>
      </c>
      <c r="U14" s="39" t="n">
        <f aca="false">U$3*$T$14*$G$14*$R$14^1.5</f>
        <v>2459.37459364916</v>
      </c>
      <c r="V14" s="40" t="n">
        <f aca="false">$G$14*($O$14-$D$14)*SQRT(19.62*($N$14-$O$14))</f>
        <v>1957.57767205902</v>
      </c>
      <c r="X14" s="6"/>
      <c r="Y14" s="11"/>
      <c r="Z14" s="11"/>
      <c r="AA14" s="11"/>
      <c r="AB14" s="11"/>
      <c r="AC14" s="11"/>
      <c r="AE14" s="32" t="n">
        <v>2.34384299815496</v>
      </c>
      <c r="AF14" s="7" t="n">
        <v>8.69999999999999</v>
      </c>
      <c r="AG14" s="6" t="n">
        <v>840</v>
      </c>
      <c r="AH14" s="33" t="n">
        <v>1968.82811845017</v>
      </c>
    </row>
  </sheetData>
  <mergeCells count="3">
    <mergeCell ref="R2:V2"/>
    <mergeCell ref="B3:L3"/>
    <mergeCell ref="N3:P3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2019-03-22T22:58:54Z</dcterms:created>
  <dc:creator/>
  <dc:description/>
  <dc:language>en-US</dc:language>
  <cp:lastModifiedBy/>
  <dcterms:modified xsi:type="dcterms:W3CDTF">2019-03-31T10:37:13Z</dcterms:modified>
  <cp:revision>16</cp:revision>
  <dc:subject/>
  <dc:title/>
</cp:coreProperties>
</file>